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dora" sheetId="1" state="visible" r:id="rId1"/>
  </sheets>
  <definedNames/>
  <calcPr calcId="124519" fullCalcOnLoad="1"/>
</workbook>
</file>

<file path=xl/styles.xml><?xml version="1.0" encoding="utf-8"?>
<styleSheet xmlns="http://schemas.openxmlformats.org/spreadsheetml/2006/main">
  <numFmts count="1">
    <numFmt numFmtId="164" formatCode="#,##0.00 &quot;€&quot;"/>
  </numFmts>
  <fonts count="5">
    <font>
      <name val="Calibri"/>
      <family val="2"/>
      <color theme="1"/>
      <sz val="11"/>
      <scheme val="minor"/>
    </font>
    <font>
      <b val="1"/>
      <sz val="14"/>
    </font>
    <font>
      <i val="1"/>
      <color rgb="0064748B"/>
      <sz val="9"/>
    </font>
    <font>
      <b val="1"/>
    </font>
    <font>
      <b val="1"/>
      <color rgb="00C2410C"/>
    </font>
  </fonts>
  <fills count="4">
    <fill>
      <patternFill/>
    </fill>
    <fill>
      <patternFill patternType="gray125"/>
    </fill>
    <fill>
      <patternFill patternType="solid">
        <fgColor rgb="00FFFBEB"/>
      </patternFill>
    </fill>
    <fill>
      <patternFill patternType="solid">
        <fgColor rgb="00FFEDD5"/>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3" borderId="0" pivotButton="0" quotePrefix="0" xfId="0"/>
    <xf numFmtId="0" fontId="0" fillId="3" borderId="0" pivotButton="0" quotePrefix="0" xfId="0"/>
    <xf numFmtId="164" fontId="0" fillId="2" borderId="1" pivotButton="0" quotePrefix="0" xfId="0"/>
    <xf numFmtId="1" fontId="0" fillId="0" borderId="0" pivotButton="0" quotePrefix="0" xfId="0"/>
    <xf numFmtId="164" fontId="0" fillId="0" borderId="0" pivotButton="0" quotePrefix="0" xfId="0"/>
    <xf numFmtId="10" fontId="0" fillId="0" borderId="0" pivotButton="0" quotePrefix="0" xfId="0"/>
    <xf numFmtId="0" fontId="4" fillId="0" borderId="0" pivotButton="0" quotePrefix="0" xfId="0"/>
    <xf numFmtId="164" fontId="4"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dxfs count="1">
    <dxf>
      <font>
        <b val="1"/>
        <color rgb="00B91C1C"/>
      </font>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8"/>
  <sheetViews>
    <sheetView workbookViewId="0">
      <pane ySplit="8" topLeftCell="A9" activePane="bottomLeft" state="frozen"/>
      <selection pane="bottomLeft" activeCell="A1" sqref="A1"/>
    </sheetView>
  </sheetViews>
  <sheetFormatPr baseColWidth="8" defaultRowHeight="15"/>
  <cols>
    <col width="30" customWidth="1" min="1" max="1"/>
    <col width="20" customWidth="1" min="2" max="2"/>
    <col width="14" customWidth="1" min="3" max="3"/>
    <col width="24" customWidth="1" min="4" max="4"/>
    <col width="30" customWidth="1" min="6" max="6"/>
    <col width="20" customWidth="1" min="7" max="7"/>
  </cols>
  <sheetData>
    <row r="1">
      <c r="A1" s="1" t="inlineStr">
        <is>
          <t>Calculadora de baja temeraria (art. 85 RGCAP)</t>
        </is>
      </c>
    </row>
    <row r="2">
      <c r="A2" s="2" t="inlineStr">
        <is>
          <t>Rellena las celdas amarillas. Plantilla gratuita de Licitify — www.licitify.com/herramientas/calculadora-baja-temeraria</t>
        </is>
      </c>
    </row>
    <row r="3">
      <c r="F3" s="3" t="inlineStr">
        <is>
          <t>Cálculo</t>
        </is>
      </c>
      <c r="G3" s="4" t="n"/>
    </row>
    <row r="4">
      <c r="A4" t="inlineStr">
        <is>
          <t>Presupuesto base de licitación (sin IVA)</t>
        </is>
      </c>
      <c r="B4" s="5" t="n">
        <v>100000</v>
      </c>
      <c r="F4" t="inlineStr">
        <is>
          <t>Número de ofertas</t>
        </is>
      </c>
      <c r="G4" s="6">
        <f>COUNT($B$9:$B$28)</f>
        <v/>
      </c>
    </row>
    <row r="5">
      <c r="F5" t="inlineStr">
        <is>
          <t>Media de todas las ofertas</t>
        </is>
      </c>
      <c r="G5" s="7">
        <f>IF(G4=0,0,AVERAGE($B$9:$B$28))</f>
        <v/>
      </c>
    </row>
    <row r="6">
      <c r="F6" t="inlineStr">
        <is>
          <t>Oferta más alta</t>
        </is>
      </c>
      <c r="G6" s="7">
        <f>IF(G4=0,0,MAX($B$9:$B$28))</f>
        <v/>
      </c>
    </row>
    <row r="7">
      <c r="F7" t="inlineStr">
        <is>
          <t>Ofertas ≤ media + 10 %</t>
        </is>
      </c>
      <c r="G7" s="6">
        <f>COUNTIF($B$9:$B$28,"&lt;="&amp;G5*1.1)</f>
        <v/>
      </c>
    </row>
    <row r="8">
      <c r="A8" s="3" t="inlineStr">
        <is>
          <t>Licitador</t>
        </is>
      </c>
      <c r="B8" s="3" t="inlineStr">
        <is>
          <t>Oferta (sin IVA)</t>
        </is>
      </c>
      <c r="C8" s="3" t="inlineStr">
        <is>
          <t>Baja</t>
        </is>
      </c>
      <c r="D8" s="3" t="inlineStr">
        <is>
          <t>Resultado</t>
        </is>
      </c>
      <c r="F8" t="inlineStr">
        <is>
          <t>Media de 4+ licitadores</t>
        </is>
      </c>
      <c r="G8" s="7">
        <f>IF(G4&lt;4,0,IF(G7&gt;=3,AVERAGEIF($B$9:$B$28,"&lt;="&amp;G5*1.1),(SMALL($B$9:$B$28,1)+SMALL($B$9:$B$28,2)+SMALL($B$9:$B$28,3))/3))</f>
        <v/>
      </c>
    </row>
    <row r="9">
      <c r="A9" t="inlineStr">
        <is>
          <t>Licitador 1</t>
        </is>
      </c>
      <c r="B9" s="5" t="n">
        <v>90000</v>
      </c>
      <c r="C9" s="8">
        <f>IF(B9="","",($B$4-B9)/$B$4)</f>
        <v/>
      </c>
      <c r="D9">
        <f>IF(B9="","",IF(B9&lt;$G$11,"PRESUNTA TEMERIDAD","Normal"))</f>
        <v/>
      </c>
      <c r="F9" t="inlineStr"/>
    </row>
    <row r="10">
      <c r="A10" t="inlineStr">
        <is>
          <t>Licitador 2</t>
        </is>
      </c>
      <c r="B10" s="5" t="n">
        <v>85000</v>
      </c>
      <c r="C10" s="8">
        <f>IF(B10="","",($B$4-B10)/$B$4)</f>
        <v/>
      </c>
      <c r="D10">
        <f>IF(B10="","",IF(B10&lt;$G$11,"PRESUNTA TEMERIDAD","Normal"))</f>
        <v/>
      </c>
      <c r="F10" t="inlineStr">
        <is>
          <t>Importe de referencia</t>
        </is>
      </c>
      <c r="G10" s="7">
        <f>IF(G4=1,B4,IF(G4=2,G6,IF(G4=3,IF(G6&gt;G5*1.1,(G5*3-G6)/2,G5),G8)))</f>
        <v/>
      </c>
    </row>
    <row r="11">
      <c r="A11" t="inlineStr">
        <is>
          <t>Licitador 3</t>
        </is>
      </c>
      <c r="B11" s="5" t="n">
        <v>74000</v>
      </c>
      <c r="C11" s="8">
        <f>IF(B11="","",($B$4-B11)/$B$4)</f>
        <v/>
      </c>
      <c r="D11">
        <f>IF(B11="","",IF(B11&lt;$G$11,"PRESUNTA TEMERIDAD","Normal"))</f>
        <v/>
      </c>
      <c r="F11" s="9" t="inlineStr">
        <is>
          <t>Umbral: temeraria por debajo de</t>
        </is>
      </c>
      <c r="G11" s="10">
        <f>IF(G4=0,0,IF(G4=1,B4*0.75,IF(G4=2,G6*0.8,IF(G4=3,MAX(G10*0.9,B4*0.75),G10*0.9))))</f>
        <v/>
      </c>
    </row>
    <row r="12">
      <c r="A12" t="inlineStr">
        <is>
          <t>Licitador 4</t>
        </is>
      </c>
      <c r="B12" s="5" t="n"/>
      <c r="C12" s="8">
        <f>IF(B12="","",($B$4-B12)/$B$4)</f>
        <v/>
      </c>
      <c r="D12">
        <f>IF(B12="","",IF(B12&lt;$G$11,"PRESUNTA TEMERIDAD","Normal"))</f>
        <v/>
      </c>
      <c r="F12" t="inlineStr">
        <is>
          <t>Ofertas en presunta temeridad</t>
        </is>
      </c>
      <c r="G12" s="6">
        <f>COUNTIF(D9:D28,"PRESUNTA TEMERIDAD")</f>
        <v/>
      </c>
    </row>
    <row r="13">
      <c r="A13" t="inlineStr">
        <is>
          <t>Licitador 5</t>
        </is>
      </c>
      <c r="B13" s="5" t="n"/>
      <c r="C13" s="8">
        <f>IF(B13="","",($B$4-B13)/$B$4)</f>
        <v/>
      </c>
      <c r="D13">
        <f>IF(B13="","",IF(B13&lt;$G$11,"PRESUNTA TEMERIDAD","Normal"))</f>
        <v/>
      </c>
    </row>
    <row r="14">
      <c r="A14" t="inlineStr">
        <is>
          <t>Licitador 6</t>
        </is>
      </c>
      <c r="B14" s="5" t="n"/>
      <c r="C14" s="8">
        <f>IF(B14="","",($B$4-B14)/$B$4)</f>
        <v/>
      </c>
      <c r="D14">
        <f>IF(B14="","",IF(B14&lt;$G$11,"PRESUNTA TEMERIDAD","Normal"))</f>
        <v/>
      </c>
      <c r="F14" s="11" t="inlineStr">
        <is>
          <t>Supuestos del art. 85 RGCAP</t>
        </is>
      </c>
    </row>
    <row r="15" ht="45" customHeight="1">
      <c r="A15" t="inlineStr">
        <is>
          <t>Licitador 7</t>
        </is>
      </c>
      <c r="B15" s="5" t="n"/>
      <c r="C15" s="8">
        <f>IF(B15="","",($B$4-B15)/$B$4)</f>
        <v/>
      </c>
      <c r="D15">
        <f>IF(B15="","",IF(B15&lt;$G$11,"PRESUNTA TEMERIDAD","Normal"))</f>
        <v/>
      </c>
      <c r="F15" s="12" t="inlineStr">
        <is>
          <t>1 licitador: temeraria si baja más de 25 puntos sobre el presupuesto base.</t>
        </is>
      </c>
    </row>
    <row r="16" ht="45" customHeight="1">
      <c r="A16" t="inlineStr">
        <is>
          <t>Licitador 8</t>
        </is>
      </c>
      <c r="B16" s="5" t="n"/>
      <c r="C16" s="8">
        <f>IF(B16="","",($B$4-B16)/$B$4)</f>
        <v/>
      </c>
      <c r="D16">
        <f>IF(B16="","",IF(B16&lt;$G$11,"PRESUNTA TEMERIDAD","Normal"))</f>
        <v/>
      </c>
      <c r="F16" s="12" t="inlineStr">
        <is>
          <t>2 licitadores: la oferta más de 20 puntos inferior a la otra.</t>
        </is>
      </c>
    </row>
    <row r="17" ht="45" customHeight="1">
      <c r="A17" t="inlineStr">
        <is>
          <t>Licitador 9</t>
        </is>
      </c>
      <c r="B17" s="5" t="n"/>
      <c r="C17" s="8">
        <f>IF(B17="","",($B$4-B17)/$B$4)</f>
        <v/>
      </c>
      <c r="D17">
        <f>IF(B17="","",IF(B17&lt;$G$11,"PRESUNTA TEMERIDAD","Normal"))</f>
        <v/>
      </c>
      <c r="F17" s="12" t="inlineStr">
        <is>
          <t>3 licitadores: más de 10 puntos por debajo de la media (sin la oferta más alta si la supera en más de 10). En todo caso, baja de más de 25 puntos sobre el presupuesto.</t>
        </is>
      </c>
    </row>
    <row r="18" ht="45" customHeight="1">
      <c r="A18" t="inlineStr">
        <is>
          <t>Licitador 10</t>
        </is>
      </c>
      <c r="B18" s="5" t="n"/>
      <c r="C18" s="8">
        <f>IF(B18="","",($B$4-B18)/$B$4)</f>
        <v/>
      </c>
      <c r="D18">
        <f>IF(B18="","",IF(B18&lt;$G$11,"PRESUNTA TEMERIDAD","Normal"))</f>
        <v/>
      </c>
      <c r="F18" s="12" t="inlineStr">
        <is>
          <t>4 o más: más de 10 puntos por debajo de la media, recalculada sin las ofertas que la superan en más de 10; si quedan menos de 3, con las 3 más bajas.</t>
        </is>
      </c>
    </row>
    <row r="19" ht="45" customHeight="1">
      <c r="A19" t="inlineStr">
        <is>
          <t>Licitador 11</t>
        </is>
      </c>
      <c r="B19" s="5" t="n"/>
      <c r="C19" s="8">
        <f>IF(B19="","",($B$4-B19)/$B$4)</f>
        <v/>
      </c>
      <c r="D19">
        <f>IF(B19="","",IF(B19&lt;$G$11,"PRESUNTA TEMERIDAD","Normal"))</f>
        <v/>
      </c>
      <c r="F19" s="12" t="inlineStr">
        <is>
          <t>El pliego (PCAP) puede fijar otra fórmula o reducir estos porcentajes en un tercio (art. 85.5). Revísalo siempre.</t>
        </is>
      </c>
    </row>
    <row r="20">
      <c r="A20" t="inlineStr">
        <is>
          <t>Licitador 12</t>
        </is>
      </c>
      <c r="B20" s="5" t="n"/>
      <c r="C20" s="8">
        <f>IF(B20="","",($B$4-B20)/$B$4)</f>
        <v/>
      </c>
      <c r="D20">
        <f>IF(B20="","",IF(B20&lt;$G$11,"PRESUNTA TEMERIDAD","Normal"))</f>
        <v/>
      </c>
    </row>
    <row r="21">
      <c r="A21" t="inlineStr">
        <is>
          <t>Licitador 13</t>
        </is>
      </c>
      <c r="B21" s="5" t="n"/>
      <c r="C21" s="8">
        <f>IF(B21="","",($B$4-B21)/$B$4)</f>
        <v/>
      </c>
      <c r="D21">
        <f>IF(B21="","",IF(B21&lt;$G$11,"PRESUNTA TEMERIDAD","Normal"))</f>
        <v/>
      </c>
    </row>
    <row r="22">
      <c r="A22" t="inlineStr">
        <is>
          <t>Licitador 14</t>
        </is>
      </c>
      <c r="B22" s="5" t="n"/>
      <c r="C22" s="8">
        <f>IF(B22="","",($B$4-B22)/$B$4)</f>
        <v/>
      </c>
      <c r="D22">
        <f>IF(B22="","",IF(B22&lt;$G$11,"PRESUNTA TEMERIDAD","Normal"))</f>
        <v/>
      </c>
    </row>
    <row r="23">
      <c r="A23" t="inlineStr">
        <is>
          <t>Licitador 15</t>
        </is>
      </c>
      <c r="B23" s="5" t="n"/>
      <c r="C23" s="8">
        <f>IF(B23="","",($B$4-B23)/$B$4)</f>
        <v/>
      </c>
      <c r="D23">
        <f>IF(B23="","",IF(B23&lt;$G$11,"PRESUNTA TEMERIDAD","Normal"))</f>
        <v/>
      </c>
    </row>
    <row r="24">
      <c r="A24" t="inlineStr">
        <is>
          <t>Licitador 16</t>
        </is>
      </c>
      <c r="B24" s="5" t="n"/>
      <c r="C24" s="8">
        <f>IF(B24="","",($B$4-B24)/$B$4)</f>
        <v/>
      </c>
      <c r="D24">
        <f>IF(B24="","",IF(B24&lt;$G$11,"PRESUNTA TEMERIDAD","Normal"))</f>
        <v/>
      </c>
    </row>
    <row r="25">
      <c r="A25" t="inlineStr">
        <is>
          <t>Licitador 17</t>
        </is>
      </c>
      <c r="B25" s="5" t="n"/>
      <c r="C25" s="8">
        <f>IF(B25="","",($B$4-B25)/$B$4)</f>
        <v/>
      </c>
      <c r="D25">
        <f>IF(B25="","",IF(B25&lt;$G$11,"PRESUNTA TEMERIDAD","Normal"))</f>
        <v/>
      </c>
    </row>
    <row r="26">
      <c r="A26" t="inlineStr">
        <is>
          <t>Licitador 18</t>
        </is>
      </c>
      <c r="B26" s="5" t="n"/>
      <c r="C26" s="8">
        <f>IF(B26="","",($B$4-B26)/$B$4)</f>
        <v/>
      </c>
      <c r="D26">
        <f>IF(B26="","",IF(B26&lt;$G$11,"PRESUNTA TEMERIDAD","Normal"))</f>
        <v/>
      </c>
    </row>
    <row r="27">
      <c r="A27" t="inlineStr">
        <is>
          <t>Licitador 19</t>
        </is>
      </c>
      <c r="B27" s="5" t="n"/>
      <c r="C27" s="8">
        <f>IF(B27="","",($B$4-B27)/$B$4)</f>
        <v/>
      </c>
      <c r="D27">
        <f>IF(B27="","",IF(B27&lt;$G$11,"PRESUNTA TEMERIDAD","Normal"))</f>
        <v/>
      </c>
    </row>
    <row r="28">
      <c r="A28" t="inlineStr">
        <is>
          <t>Licitador 20</t>
        </is>
      </c>
      <c r="B28" s="5" t="n"/>
      <c r="C28" s="8">
        <f>IF(B28="","",($B$4-B28)/$B$4)</f>
        <v/>
      </c>
      <c r="D28">
        <f>IF(B28="","",IF(B28&lt;$G$11,"PRESUNTA TEMERIDAD","Normal"))</f>
        <v/>
      </c>
    </row>
  </sheetData>
  <mergeCells count="5">
    <mergeCell ref="F15:G15"/>
    <mergeCell ref="F16:G16"/>
    <mergeCell ref="F19:G19"/>
    <mergeCell ref="F18:G18"/>
    <mergeCell ref="F17:G17"/>
  </mergeCells>
  <conditionalFormatting sqref="A9:D28">
    <cfRule type="expression" priority="1" dxfId="0">
      <formula>$D9="PRESUNTA TEMERIDAD"</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2026-10-08T16:31:47Z</dcterms:created>
  <dcterms:modified xmlns:dcterms="http://purl.org/dc/terms/" xmlns:xsi="http://www.w3.org/2001/XMLSchema-instance" xsi:type="dcterms:W3CDTF">2026-10-08T16:31:47Z</dcterms:modified>
</cp:coreProperties>
</file>